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camaramed.sharepoint.com/sites/DireccindeMercadeo-Promocindelosservicios/Shared Documents/Promoción de los servicios/Servicios/Servicios Registrales/Tarifas/2026/"/>
    </mc:Choice>
  </mc:AlternateContent>
  <xr:revisionPtr revIDLastSave="0" documentId="8_{E9071728-2B04-4324-952A-9673BC7CB1E6}" xr6:coauthVersionLast="47" xr6:coauthVersionMax="47" xr10:uidLastSave="{00000000-0000-0000-0000-000000000000}"/>
  <bookViews>
    <workbookView xWindow="-110" yWindow="-110" windowWidth="19420" windowHeight="10300" xr2:uid="{86F85D97-772C-470A-9A2D-99D7046BAF70}"/>
  </bookViews>
  <sheets>
    <sheet name="Matrícul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C28" i="1" s="1"/>
  <c r="C22" i="1"/>
  <c r="C27" i="1" s="1"/>
  <c r="C20" i="1"/>
  <c r="C19" i="1"/>
  <c r="C21" i="1" s="1"/>
  <c r="C25" i="1" s="1"/>
  <c r="C30" i="1" l="1"/>
</calcChain>
</file>

<file path=xl/sharedStrings.xml><?xml version="1.0" encoding="utf-8"?>
<sst xmlns="http://schemas.openxmlformats.org/spreadsheetml/2006/main" count="18" uniqueCount="18">
  <si>
    <r>
      <rPr>
        <b/>
        <sz val="22"/>
        <color theme="1" tint="0.34998626667073579"/>
        <rFont val="Montserrat"/>
      </rPr>
      <t>Simulador de tarifas matrícula 2026</t>
    </r>
    <r>
      <rPr>
        <b/>
        <sz val="22"/>
        <color theme="1"/>
        <rFont val="Montserrat"/>
      </rPr>
      <t xml:space="preserve"> COMERCIANTES Y ESAL</t>
    </r>
  </si>
  <si>
    <r>
      <rPr>
        <b/>
        <sz val="11"/>
        <color rgb="FFC00000"/>
        <rFont val="Montserrat"/>
      </rPr>
      <t xml:space="preserve">IMPORTANTE: </t>
    </r>
    <r>
      <rPr>
        <sz val="11"/>
        <color theme="1"/>
        <rFont val="Montserrat"/>
      </rPr>
      <t xml:space="preserve">este simulador ha sido diseñado para hacer un estimativo del valor de la matrícula para el año 2026. Ten en cuenta que </t>
    </r>
    <r>
      <rPr>
        <b/>
        <sz val="11"/>
        <color theme="1"/>
        <rFont val="Montserrat"/>
      </rPr>
      <t>el valor calculado por el simulador es indicativo</t>
    </r>
    <r>
      <rPr>
        <sz val="11"/>
        <color theme="1"/>
        <rFont val="Montserrat"/>
      </rPr>
      <t xml:space="preserve"> y que el definitivo será el que arroje </t>
    </r>
    <r>
      <rPr>
        <b/>
        <sz val="11"/>
        <color theme="1"/>
        <rFont val="Montserrat"/>
      </rPr>
      <t>servicio de matrícula virtual</t>
    </r>
    <r>
      <rPr>
        <sz val="11"/>
        <color theme="1"/>
        <rFont val="Montserrat"/>
      </rPr>
      <t>.</t>
    </r>
  </si>
  <si>
    <t>Ingresa los siguientes datos:</t>
  </si>
  <si>
    <t>Activos del comerciante | Esal :</t>
  </si>
  <si>
    <t>Beneficiario 1780 [Sí/No]:</t>
  </si>
  <si>
    <t>No</t>
  </si>
  <si>
    <t>Nro. Establecimientos a matricular en la CCMA:</t>
  </si>
  <si>
    <t>Nro. Establecimientos a matricular en otras cámaras de comercio:</t>
  </si>
  <si>
    <t>Valor a pagar:</t>
  </si>
  <si>
    <t>Rango tarifa comerciante</t>
  </si>
  <si>
    <t>Rango tarifa establecimiento(s) de comercio</t>
  </si>
  <si>
    <t>Renovación Comerciante:</t>
  </si>
  <si>
    <t>Renovación establecimientos matriculados en CCMA:</t>
  </si>
  <si>
    <t>Renovación establecimientos matriculados en otras cámaras:</t>
  </si>
  <si>
    <t>Matrícula Comerciante:</t>
  </si>
  <si>
    <t>Valor por establecimientos en CCMA:</t>
  </si>
  <si>
    <t>Valor por establecimientos en otras cámaras:</t>
  </si>
  <si>
    <t>Total a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</si>
</sst>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240A]\ #,##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Montserrat"/>
    </font>
    <font>
      <b/>
      <sz val="22"/>
      <color theme="1"/>
      <name val="Montserrat"/>
    </font>
    <font>
      <b/>
      <sz val="22"/>
      <color theme="1" tint="0.34998626667073579"/>
      <name val="Montserrat"/>
    </font>
    <font>
      <b/>
      <sz val="24"/>
      <color theme="1"/>
      <name val="Montserrat"/>
    </font>
    <font>
      <b/>
      <sz val="11"/>
      <color rgb="FFC00000"/>
      <name val="Montserrat"/>
    </font>
    <font>
      <b/>
      <sz val="11"/>
      <color theme="1"/>
      <name val="Montserrat"/>
    </font>
    <font>
      <sz val="12"/>
      <color theme="1"/>
      <name val="Montserrat"/>
    </font>
    <font>
      <b/>
      <sz val="12"/>
      <color theme="0"/>
      <name val="Montserrat"/>
    </font>
    <font>
      <b/>
      <sz val="11"/>
      <color theme="0"/>
      <name val="Montserrat"/>
    </font>
    <font>
      <b/>
      <sz val="14"/>
      <color theme="0"/>
      <name val="Montserrat"/>
    </font>
    <font>
      <b/>
      <sz val="14"/>
      <color theme="1"/>
      <name val="Montserrat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4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1" fillId="0" borderId="0" xfId="0" applyFont="1" applyAlignment="1">
      <alignment horizontal="center" vertical="center" textRotation="90"/>
    </xf>
    <xf numFmtId="0" fontId="8" fillId="2" borderId="0" xfId="0" applyFont="1" applyFill="1"/>
    <xf numFmtId="0" fontId="9" fillId="3" borderId="1" xfId="0" applyFont="1" applyFill="1" applyBorder="1" applyAlignment="1">
      <alignment horizontal="right"/>
    </xf>
    <xf numFmtId="164" fontId="1" fillId="0" borderId="2" xfId="0" applyNumberFormat="1" applyFont="1" applyBorder="1" applyAlignment="1" applyProtection="1">
      <alignment horizontal="center"/>
      <protection locked="0"/>
    </xf>
    <xf numFmtId="0" fontId="9" fillId="3" borderId="2" xfId="0" applyFont="1" applyFill="1" applyBorder="1" applyAlignment="1">
      <alignment horizontal="right"/>
    </xf>
    <xf numFmtId="0" fontId="1" fillId="0" borderId="3" xfId="0" applyFont="1" applyBorder="1" applyAlignment="1" applyProtection="1">
      <alignment horizontal="center"/>
      <protection locked="0"/>
    </xf>
    <xf numFmtId="3" fontId="1" fillId="0" borderId="2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 vertical="center" textRotation="90"/>
    </xf>
    <xf numFmtId="0" fontId="9" fillId="4" borderId="2" xfId="0" applyFont="1" applyFill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5" borderId="2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right"/>
    </xf>
    <xf numFmtId="164" fontId="11" fillId="6" borderId="2" xfId="0" applyNumberFormat="1" applyFont="1" applyFill="1" applyBorder="1" applyAlignment="1">
      <alignment horizontal="center"/>
    </xf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25400</xdr:rowOff>
    </xdr:from>
    <xdr:to>
      <xdr:col>1</xdr:col>
      <xdr:colOff>333375</xdr:colOff>
      <xdr:row>3</xdr:row>
      <xdr:rowOff>143766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9A321E-778F-4CA7-AA32-C26ADCEF4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400"/>
          <a:ext cx="942975" cy="747016"/>
        </a:xfrm>
        <a:prstGeom prst="rect">
          <a:avLst/>
        </a:prstGeom>
      </xdr:spPr>
    </xdr:pic>
    <xdr:clientData/>
  </xdr:twoCellAnchor>
  <xdr:twoCellAnchor editAs="oneCell">
    <xdr:from>
      <xdr:col>0</xdr:col>
      <xdr:colOff>44450</xdr:colOff>
      <xdr:row>6</xdr:row>
      <xdr:rowOff>50800</xdr:rowOff>
    </xdr:from>
    <xdr:to>
      <xdr:col>1</xdr:col>
      <xdr:colOff>133350</xdr:colOff>
      <xdr:row>7</xdr:row>
      <xdr:rowOff>34925</xdr:rowOff>
    </xdr:to>
    <xdr:pic>
      <xdr:nvPicPr>
        <xdr:cNvPr id="3" name="Picture 2" descr="Un dibujo de una cara con ojos y boca&#10;&#10;Descripción generada automáticamente con confianza baja">
          <a:extLst>
            <a:ext uri="{FF2B5EF4-FFF2-40B4-BE49-F238E27FC236}">
              <a16:creationId xmlns:a16="http://schemas.microsoft.com/office/drawing/2014/main" id="{37303F82-74B2-4EDD-998A-4B694164D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2235200"/>
          <a:ext cx="6985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2343150</xdr:colOff>
      <xdr:row>0</xdr:row>
      <xdr:rowOff>63500</xdr:rowOff>
    </xdr:from>
    <xdr:to>
      <xdr:col>1</xdr:col>
      <xdr:colOff>4391025</xdr:colOff>
      <xdr:row>4</xdr:row>
      <xdr:rowOff>88207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66B88729-7D64-4805-9111-23E742D9E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0" y="63500"/>
          <a:ext cx="2047875" cy="862907"/>
        </a:xfrm>
        <a:prstGeom prst="rect">
          <a:avLst/>
        </a:prstGeom>
      </xdr:spPr>
    </xdr:pic>
    <xdr:clientData/>
  </xdr:twoCellAnchor>
  <xdr:twoCellAnchor editAs="oneCell">
    <xdr:from>
      <xdr:col>0</xdr:col>
      <xdr:colOff>44450</xdr:colOff>
      <xdr:row>6</xdr:row>
      <xdr:rowOff>50800</xdr:rowOff>
    </xdr:from>
    <xdr:to>
      <xdr:col>1</xdr:col>
      <xdr:colOff>133350</xdr:colOff>
      <xdr:row>7</xdr:row>
      <xdr:rowOff>34925</xdr:rowOff>
    </xdr:to>
    <xdr:pic>
      <xdr:nvPicPr>
        <xdr:cNvPr id="5" name="Picture 6" descr="Un dibujo de una cara con ojos y boca&#10;&#10;Descripción generada automáticamente con confianza baja">
          <a:extLst>
            <a:ext uri="{FF2B5EF4-FFF2-40B4-BE49-F238E27FC236}">
              <a16:creationId xmlns:a16="http://schemas.microsoft.com/office/drawing/2014/main" id="{77804946-E3C0-41B4-BF04-BF2B390F6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2235200"/>
          <a:ext cx="6985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amaramed.sharepoint.com/sites/DireccindeMercadeo-Promocindelosservicios/Shared%20Documents/Promoci&#243;n%20de%20los%20servicios/Servicios/Servicios%20Registrales/Tarifas/2026/Simulador%20para%20clientes.xlsx" TargetMode="External"/><Relationship Id="rId1" Type="http://schemas.openxmlformats.org/officeDocument/2006/relationships/externalLinkPath" Target="Simulador%20para%20clien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trícula"/>
      <sheetName val="Renovación"/>
      <sheetName val="Tarifa Cciante"/>
      <sheetName val="Tarifa EC"/>
      <sheetName val="Ren Est Ccio"/>
    </sheetNames>
    <sheetDataSet>
      <sheetData sheetId="0"/>
      <sheetData sheetId="1"/>
      <sheetData sheetId="2">
        <row r="2">
          <cell r="E2">
            <v>12110</v>
          </cell>
        </row>
        <row r="4">
          <cell r="D4">
            <v>1423500</v>
          </cell>
          <cell r="E4">
            <v>1750905</v>
          </cell>
        </row>
        <row r="7">
          <cell r="D7">
            <v>0</v>
          </cell>
          <cell r="E7">
            <v>78715000</v>
          </cell>
          <cell r="F7">
            <v>2</v>
          </cell>
          <cell r="G7">
            <v>0.7</v>
          </cell>
          <cell r="H7">
            <v>24220</v>
          </cell>
          <cell r="I7">
            <v>7.0000000000000001E-3</v>
          </cell>
          <cell r="J7">
            <v>667267.05500000005</v>
          </cell>
          <cell r="K7">
            <v>24000</v>
          </cell>
          <cell r="L7">
            <v>691000</v>
          </cell>
          <cell r="M7">
            <v>1</v>
          </cell>
        </row>
        <row r="8">
          <cell r="D8">
            <v>78715001</v>
          </cell>
          <cell r="E8">
            <v>302750000</v>
          </cell>
          <cell r="F8">
            <v>47.5</v>
          </cell>
          <cell r="G8">
            <v>0.35</v>
          </cell>
          <cell r="H8">
            <v>575225</v>
          </cell>
          <cell r="I8">
            <v>7.0000000000000001E-3</v>
          </cell>
          <cell r="J8">
            <v>949572.34750000003</v>
          </cell>
          <cell r="K8">
            <v>575000</v>
          </cell>
          <cell r="L8">
            <v>1525000</v>
          </cell>
          <cell r="M8">
            <v>2</v>
          </cell>
        </row>
        <row r="9">
          <cell r="D9">
            <v>302750001</v>
          </cell>
          <cell r="E9">
            <v>787150000</v>
          </cell>
          <cell r="F9">
            <v>112.25</v>
          </cell>
          <cell r="G9">
            <v>0.1</v>
          </cell>
          <cell r="H9">
            <v>1359347.5</v>
          </cell>
          <cell r="I9">
            <v>2E-3</v>
          </cell>
          <cell r="J9">
            <v>586608.4</v>
          </cell>
          <cell r="K9">
            <v>1359000</v>
          </cell>
          <cell r="L9">
            <v>1946000</v>
          </cell>
          <cell r="M9">
            <v>3</v>
          </cell>
        </row>
        <row r="10">
          <cell r="D10">
            <v>787150001</v>
          </cell>
          <cell r="E10">
            <v>7871500000</v>
          </cell>
          <cell r="F10">
            <v>152.25</v>
          </cell>
          <cell r="G10">
            <v>4.4999999999999998E-2</v>
          </cell>
          <cell r="H10">
            <v>1843747.5</v>
          </cell>
          <cell r="I10">
            <v>8.9999999999999998E-4</v>
          </cell>
          <cell r="J10">
            <v>3860616.5324999997</v>
          </cell>
          <cell r="K10">
            <v>1843747.5009000001</v>
          </cell>
          <cell r="L10">
            <v>5704364.0324999997</v>
          </cell>
          <cell r="M10">
            <v>4</v>
          </cell>
        </row>
        <row r="11">
          <cell r="D11">
            <v>7871500001</v>
          </cell>
          <cell r="E11">
            <v>24220000000</v>
          </cell>
          <cell r="F11">
            <v>415.5</v>
          </cell>
          <cell r="G11">
            <v>2.5000000000000001E-2</v>
          </cell>
          <cell r="H11">
            <v>5031705</v>
          </cell>
          <cell r="I11">
            <v>5.0000000000000001E-4</v>
          </cell>
          <cell r="J11">
            <v>4949508.375</v>
          </cell>
          <cell r="K11">
            <v>5031705.0005000001</v>
          </cell>
          <cell r="L11">
            <v>9981213.375</v>
          </cell>
          <cell r="M11">
            <v>5</v>
          </cell>
        </row>
        <row r="12">
          <cell r="D12">
            <v>24220000001</v>
          </cell>
          <cell r="F12">
            <v>753</v>
          </cell>
          <cell r="G12">
            <v>1.2500000000000001E-2</v>
          </cell>
          <cell r="H12">
            <v>9118830</v>
          </cell>
          <cell r="I12">
            <v>3.0274999999999996E-4</v>
          </cell>
          <cell r="J12">
            <v>2991170</v>
          </cell>
          <cell r="K12">
            <v>9118830.0003027506</v>
          </cell>
          <cell r="L12">
            <v>12110000</v>
          </cell>
          <cell r="M12">
            <v>6</v>
          </cell>
        </row>
      </sheetData>
      <sheetData sheetId="3">
        <row r="7">
          <cell r="D7">
            <v>0</v>
          </cell>
          <cell r="E7">
            <v>78715000</v>
          </cell>
          <cell r="F7">
            <v>4</v>
          </cell>
          <cell r="G7">
            <v>8</v>
          </cell>
          <cell r="H7">
            <v>48400</v>
          </cell>
          <cell r="I7">
            <v>97000</v>
          </cell>
          <cell r="J7">
            <v>1</v>
          </cell>
        </row>
        <row r="8">
          <cell r="D8">
            <v>78715001</v>
          </cell>
          <cell r="E8">
            <v>302750000</v>
          </cell>
          <cell r="F8">
            <v>10</v>
          </cell>
          <cell r="G8">
            <v>20</v>
          </cell>
          <cell r="H8">
            <v>121000</v>
          </cell>
          <cell r="I8">
            <v>242000</v>
          </cell>
          <cell r="J8">
            <v>2</v>
          </cell>
        </row>
        <row r="9">
          <cell r="D9">
            <v>302750001</v>
          </cell>
          <cell r="E9">
            <v>787150000</v>
          </cell>
          <cell r="F9">
            <v>16</v>
          </cell>
          <cell r="G9">
            <v>32</v>
          </cell>
          <cell r="H9">
            <v>194000</v>
          </cell>
          <cell r="I9">
            <v>388000</v>
          </cell>
          <cell r="J9">
            <v>3</v>
          </cell>
        </row>
        <row r="10">
          <cell r="D10">
            <v>787150001</v>
          </cell>
          <cell r="E10">
            <v>7871500000</v>
          </cell>
          <cell r="F10">
            <v>22</v>
          </cell>
          <cell r="G10">
            <v>44</v>
          </cell>
          <cell r="H10">
            <v>266000</v>
          </cell>
          <cell r="I10">
            <v>533000</v>
          </cell>
          <cell r="J10">
            <v>4</v>
          </cell>
        </row>
        <row r="11">
          <cell r="D11">
            <v>7871500001</v>
          </cell>
          <cell r="E11">
            <v>24220000000</v>
          </cell>
          <cell r="F11">
            <v>28</v>
          </cell>
          <cell r="G11">
            <v>56</v>
          </cell>
          <cell r="H11">
            <v>339000</v>
          </cell>
          <cell r="I11">
            <v>678000</v>
          </cell>
          <cell r="J11">
            <v>5</v>
          </cell>
        </row>
        <row r="12">
          <cell r="D12">
            <v>24220000001</v>
          </cell>
          <cell r="E12">
            <v>121100000000</v>
          </cell>
          <cell r="F12">
            <v>34</v>
          </cell>
          <cell r="G12">
            <v>68</v>
          </cell>
          <cell r="H12">
            <v>412000</v>
          </cell>
          <cell r="I12">
            <v>823000</v>
          </cell>
          <cell r="J12">
            <v>6</v>
          </cell>
        </row>
        <row r="13">
          <cell r="D13">
            <v>121100000001</v>
          </cell>
          <cell r="F13">
            <v>40</v>
          </cell>
          <cell r="G13">
            <v>80</v>
          </cell>
          <cell r="H13">
            <v>484000</v>
          </cell>
          <cell r="I13">
            <v>969000</v>
          </cell>
          <cell r="J13">
            <v>7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F92FB-2ECC-4D89-A730-CDC2B7526303}">
  <dimension ref="A5:H31"/>
  <sheetViews>
    <sheetView showGridLines="0" tabSelected="1" zoomScaleNormal="100" workbookViewId="0">
      <selection activeCell="D10" sqref="D10"/>
    </sheetView>
  </sheetViews>
  <sheetFormatPr baseColWidth="10" defaultColWidth="8.7265625" defaultRowHeight="16.5" x14ac:dyDescent="0.45"/>
  <cols>
    <col min="1" max="1" width="8.7265625" style="1"/>
    <col min="2" max="2" width="72.453125" style="1" bestFit="1" customWidth="1"/>
    <col min="3" max="3" width="23.453125" style="1" bestFit="1" customWidth="1"/>
    <col min="4" max="4" width="22.54296875" style="1" customWidth="1"/>
    <col min="5" max="5" width="18.54296875" style="1" customWidth="1"/>
    <col min="6" max="6" width="22.1796875" style="1" bestFit="1" customWidth="1"/>
    <col min="7" max="7" width="26.1796875" style="1" bestFit="1" customWidth="1"/>
    <col min="8" max="16384" width="8.7265625" style="1"/>
  </cols>
  <sheetData>
    <row r="5" spans="1:8" ht="95.5" customHeight="1" x14ac:dyDescent="0.95">
      <c r="B5" s="2" t="s">
        <v>0</v>
      </c>
      <c r="C5" s="2"/>
      <c r="D5" s="3"/>
      <c r="E5" s="3"/>
      <c r="F5" s="4"/>
      <c r="G5" s="4"/>
      <c r="H5" s="4"/>
    </row>
    <row r="6" spans="1:8" ht="10.5" customHeight="1" x14ac:dyDescent="0.95">
      <c r="A6" s="3"/>
      <c r="B6" s="3"/>
      <c r="C6" s="3"/>
      <c r="D6" s="3"/>
      <c r="E6" s="3"/>
      <c r="F6" s="4"/>
      <c r="G6" s="4"/>
      <c r="H6" s="4"/>
    </row>
    <row r="7" spans="1:8" ht="56.15" customHeight="1" x14ac:dyDescent="0.95">
      <c r="A7" s="5"/>
      <c r="B7" s="6" t="s">
        <v>1</v>
      </c>
      <c r="C7" s="6"/>
      <c r="D7" s="7"/>
      <c r="E7" s="7"/>
      <c r="F7" s="4"/>
      <c r="G7" s="4"/>
      <c r="H7" s="4"/>
    </row>
    <row r="8" spans="1:8" ht="18.5" x14ac:dyDescent="0.5">
      <c r="A8" s="8"/>
      <c r="B8" s="9" t="s">
        <v>2</v>
      </c>
      <c r="C8" s="9"/>
    </row>
    <row r="9" spans="1:8" ht="7" customHeight="1" x14ac:dyDescent="0.45">
      <c r="A9" s="8"/>
    </row>
    <row r="10" spans="1:8" x14ac:dyDescent="0.45">
      <c r="A10" s="8"/>
      <c r="B10" s="10" t="s">
        <v>3</v>
      </c>
      <c r="C10" s="11"/>
    </row>
    <row r="11" spans="1:8" x14ac:dyDescent="0.45">
      <c r="A11" s="8"/>
      <c r="B11" s="12" t="s">
        <v>4</v>
      </c>
      <c r="C11" s="13" t="s">
        <v>5</v>
      </c>
    </row>
    <row r="12" spans="1:8" x14ac:dyDescent="0.45">
      <c r="A12" s="8"/>
    </row>
    <row r="13" spans="1:8" x14ac:dyDescent="0.45">
      <c r="A13" s="8"/>
      <c r="B13" s="12" t="s">
        <v>6</v>
      </c>
      <c r="C13" s="14"/>
    </row>
    <row r="14" spans="1:8" x14ac:dyDescent="0.45">
      <c r="A14" s="8"/>
      <c r="B14" s="12" t="s">
        <v>7</v>
      </c>
      <c r="C14" s="14"/>
    </row>
    <row r="15" spans="1:8" ht="21.65" hidden="1" customHeight="1" x14ac:dyDescent="0.45">
      <c r="A15" s="8"/>
    </row>
    <row r="16" spans="1:8" ht="17.149999999999999" hidden="1" customHeight="1" x14ac:dyDescent="0.5">
      <c r="A16" s="15"/>
      <c r="B16" s="9" t="s">
        <v>8</v>
      </c>
      <c r="C16" s="9"/>
    </row>
    <row r="17" spans="1:6" ht="6.75" customHeight="1" x14ac:dyDescent="0.45"/>
    <row r="18" spans="1:6" hidden="1" x14ac:dyDescent="0.45">
      <c r="A18" s="8"/>
    </row>
    <row r="19" spans="1:6" hidden="1" x14ac:dyDescent="0.45">
      <c r="A19" s="8"/>
      <c r="B19" s="16" t="s">
        <v>9</v>
      </c>
      <c r="C19" s="17">
        <f>VLOOKUP(C10,'[1]Tarifa Cciante'!$D$7:$M$12,10,1)</f>
        <v>1</v>
      </c>
    </row>
    <row r="20" spans="1:6" hidden="1" x14ac:dyDescent="0.45">
      <c r="A20" s="8"/>
      <c r="B20" s="16" t="s">
        <v>10</v>
      </c>
      <c r="C20" s="17">
        <f>VLOOKUP(C10,'[1]Tarifa EC'!$D$7:$J$13,7,1)</f>
        <v>1</v>
      </c>
      <c r="D20" s="18"/>
      <c r="F20" s="18"/>
    </row>
    <row r="21" spans="1:6" hidden="1" x14ac:dyDescent="0.45">
      <c r="A21" s="8"/>
      <c r="B21" s="12" t="s">
        <v>11</v>
      </c>
      <c r="C21" s="19">
        <f>IF(AND(C19=1,C11="No"),(2*'[1]Tarifa Cciante'!$E$2)+((0.7*'[1]Tarifa Cciante'!$E$2)*(C10/(1000000))),IF(AND(C19=2,C11="No"),(47.5*'[1]Tarifa Cciante'!$E$2)+((0.35*'[1]Tarifa Cciante'!$E$2)*((C10-(6500*'[1]Tarifa Cciante'!$E$2))/1000000)),IF(AND(C19=3,C11="No"),(112.25*'[1]Tarifa Cciante'!$E$2)+((0.1*'[1]Tarifa Cciante'!$E$2)*((C10-(25000*'[1]Tarifa Cciante'!$E$2))/1000000)),IF(AND(C19=4,C11="No"),(152.25*'[1]Tarifa Cciante'!$E$2)+((0.045*'[1]Tarifa Cciante'!$E$2)*((C10-(65000*'[1]Tarifa Cciante'!$E$2))/1000000)),IF(AND(C19=5,C11="No"),(415.5*'[1]Tarifa Cciante'!$E$2)+((0.025*'[1]Tarifa Cciante'!$E$2)*((C10-(650000*'[1]Tarifa Cciante'!$E$2))/1000000)),IF(AND(C19=6,C11="No"),((IF((753*'[1]Tarifa Cciante'!$E$2)+((0.0125*'[1]Tarifa Cciante'!$E$2)*((C10-(2000000*'[1]Tarifa Cciante'!$E$2))/(1000000)))&lt;1000*'[1]Tarifa Cciante'!$E$2,(753*'[1]Tarifa Cciante'!$E$2)+((0.0125*'[1]Tarifa Cciante'!$E$2)*((C10-(2000000*'[1]Tarifa Cciante'!$E$2))/(1000000))),1000*'[1]Tarifa Cciante'!$E$2))),0))))))</f>
        <v>24220</v>
      </c>
      <c r="D21" s="18"/>
      <c r="F21" s="18"/>
    </row>
    <row r="22" spans="1:6" hidden="1" x14ac:dyDescent="0.45">
      <c r="A22" s="8"/>
      <c r="B22" s="12" t="s">
        <v>12</v>
      </c>
      <c r="C22" s="19">
        <f>VLOOKUP(C10,'[1]Tarifa EC'!$D$7:$I$13,5,TRUE)*C13</f>
        <v>0</v>
      </c>
      <c r="D22" s="18"/>
      <c r="F22" s="18"/>
    </row>
    <row r="23" spans="1:6" hidden="1" x14ac:dyDescent="0.45">
      <c r="A23" s="8"/>
      <c r="B23" s="12" t="s">
        <v>13</v>
      </c>
      <c r="C23" s="19">
        <f>VLOOKUP(C10,'[1]Tarifa EC'!$D$7:$I$13,6,TRUE)*C14</f>
        <v>0</v>
      </c>
      <c r="D23" s="18"/>
      <c r="F23" s="18"/>
    </row>
    <row r="24" spans="1:6" x14ac:dyDescent="0.45">
      <c r="A24" s="8"/>
      <c r="C24" s="18"/>
      <c r="D24" s="18"/>
      <c r="F24" s="18"/>
    </row>
    <row r="25" spans="1:6" x14ac:dyDescent="0.45">
      <c r="A25" s="8"/>
      <c r="B25" s="12" t="s">
        <v>14</v>
      </c>
      <c r="C25" s="19">
        <f>IF(C21&gt;0.03*'[1]Tarifa Cciante'!$E$4,MROUND(C21,1000),MROUND(C21,100))</f>
        <v>24200</v>
      </c>
      <c r="F25" s="18"/>
    </row>
    <row r="26" spans="1:6" x14ac:dyDescent="0.45">
      <c r="A26" s="8"/>
      <c r="D26" s="18"/>
      <c r="F26" s="18"/>
    </row>
    <row r="27" spans="1:6" x14ac:dyDescent="0.45">
      <c r="A27" s="8"/>
      <c r="B27" s="12" t="s">
        <v>15</v>
      </c>
      <c r="C27" s="19">
        <f>IF(C22&gt;0.03*'[1]Tarifa Cciante'!$D$4,MROUND(C22,1000),MROUND(C22,100))</f>
        <v>0</v>
      </c>
      <c r="D27" s="18"/>
      <c r="F27" s="18"/>
    </row>
    <row r="28" spans="1:6" x14ac:dyDescent="0.45">
      <c r="A28" s="8"/>
      <c r="B28" s="12" t="s">
        <v>16</v>
      </c>
      <c r="C28" s="19">
        <f>IF(C23&gt;0.03*'[1]Tarifa Cciante'!$D$4,MROUND(C23,1000),MROUND(C23,100))</f>
        <v>0</v>
      </c>
      <c r="D28" s="18"/>
      <c r="F28" s="18"/>
    </row>
    <row r="29" spans="1:6" x14ac:dyDescent="0.45">
      <c r="A29" s="8"/>
      <c r="C29" s="18"/>
      <c r="D29" s="18"/>
      <c r="F29" s="18"/>
    </row>
    <row r="30" spans="1:6" ht="21.5" x14ac:dyDescent="0.6">
      <c r="A30" s="8"/>
      <c r="B30" s="20" t="s">
        <v>17</v>
      </c>
      <c r="C30" s="21">
        <f>C25+C27+C28</f>
        <v>24200</v>
      </c>
      <c r="D30" s="18"/>
    </row>
    <row r="31" spans="1:6" x14ac:dyDescent="0.45">
      <c r="D31" s="22"/>
      <c r="E31" s="18"/>
    </row>
  </sheetData>
  <sheetProtection algorithmName="SHA-512" hashValue="Q6zYLYyE6zALj5Z8AgGatlNa0Ka92rDxg5tmJV3poEVCu19MtnX223lCfecZZVMm/F7N98EKs0txRRX0aojAog==" saltValue="3/orxR+9+5692h/zuWY18Q==" spinCount="100000" sheet="1" objects="1" scenarios="1"/>
  <mergeCells count="4">
    <mergeCell ref="B5:C5"/>
    <mergeCell ref="B7:C7"/>
    <mergeCell ref="A8:A15"/>
    <mergeCell ref="A18:A30"/>
  </mergeCells>
  <dataValidations count="1">
    <dataValidation type="list" allowBlank="1" showInputMessage="1" showErrorMessage="1" sqref="C11" xr:uid="{BA6EE2D7-E658-489B-B2E4-5B069ED4A84E}">
      <formula1>"Sí,No"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78C3B0642BA5498CEFB7A53F248E2D" ma:contentTypeVersion="19" ma:contentTypeDescription="Create a new document." ma:contentTypeScope="" ma:versionID="0f5acaa8b246d4df822d3b47829e12fe">
  <xsd:schema xmlns:xsd="http://www.w3.org/2001/XMLSchema" xmlns:xs="http://www.w3.org/2001/XMLSchema" xmlns:p="http://schemas.microsoft.com/office/2006/metadata/properties" xmlns:ns2="4d1c9ad0-19bf-49ca-8ba1-0e8f82d5140e" xmlns:ns3="dff47f6c-bfc4-482b-bacd-a0b46220e877" targetNamespace="http://schemas.microsoft.com/office/2006/metadata/properties" ma:root="true" ma:fieldsID="3f48a6a42a7d2dd45cde84e56d13833f" ns2:_="" ns3:_="">
    <xsd:import namespace="4d1c9ad0-19bf-49ca-8ba1-0e8f82d5140e"/>
    <xsd:import namespace="dff47f6c-bfc4-482b-bacd-a0b46220e8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c9ad0-19bf-49ca-8ba1-0e8f82d514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45192ac-f929-42a1-8e1e-fcc508d652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47f6c-bfc4-482b-bacd-a0b46220e8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7b8bb04-554c-48ae-9e48-dd958b110a5d}" ma:internalName="TaxCatchAll" ma:showField="CatchAllData" ma:web="dff47f6c-bfc4-482b-bacd-a0b46220e8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f47f6c-bfc4-482b-bacd-a0b46220e877" xsi:nil="true"/>
    <lcf76f155ced4ddcb4097134ff3c332f xmlns="4d1c9ad0-19bf-49ca-8ba1-0e8f82d5140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1A08207-E80C-42DE-8FB4-90BC8CAB6248}"/>
</file>

<file path=customXml/itemProps2.xml><?xml version="1.0" encoding="utf-8"?>
<ds:datastoreItem xmlns:ds="http://schemas.openxmlformats.org/officeDocument/2006/customXml" ds:itemID="{32A817A2-01B0-45E1-A1F7-A4A1A10B6B04}"/>
</file>

<file path=customXml/itemProps3.xml><?xml version="1.0" encoding="utf-8"?>
<ds:datastoreItem xmlns:ds="http://schemas.openxmlformats.org/officeDocument/2006/customXml" ds:itemID="{2119DDC6-4529-456F-A714-DB62DCC8CA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Matrícula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Estefanía Mejía Bohórquez</dc:creator>
  <cp:lastModifiedBy>Estefanía Mejía Bohórquez</cp:lastModifiedBy>
  <dcterms:created xsi:type="dcterms:W3CDTF">2026-01-09T00:20:17Z</dcterms:created>
  <dcterms:modified xsi:type="dcterms:W3CDTF">2026-01-09T00:20:54Z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0x0101000778C3B0642BA5498CEFB7A53F248E2D</vt:lpwstr>
  </property>
</Properties>
</file>